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75" windowWidth="23250" windowHeight="969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</definedNames>
  <calcPr calcId="144525"/>
</workbook>
</file>

<file path=xl/calcChain.xml><?xml version="1.0" encoding="utf-8"?>
<calcChain xmlns="http://schemas.openxmlformats.org/spreadsheetml/2006/main">
  <c r="M35" i="1" l="1"/>
  <c r="K35" i="1"/>
  <c r="G35" i="1"/>
  <c r="H35" i="1" s="1"/>
  <c r="I35" i="1"/>
  <c r="G10" i="1" l="1"/>
  <c r="E14" i="1"/>
  <c r="C10" i="1"/>
  <c r="D29" i="1"/>
  <c r="D28" i="1" s="1"/>
  <c r="D19" i="1"/>
  <c r="D14" i="1"/>
  <c r="D12" i="1"/>
  <c r="D10" i="1"/>
  <c r="I10" i="1" l="1"/>
  <c r="I11" i="1"/>
  <c r="I13" i="1"/>
  <c r="I15" i="1"/>
  <c r="I17" i="1"/>
  <c r="I18" i="1"/>
  <c r="I20" i="1"/>
  <c r="I22" i="1"/>
  <c r="I23" i="1"/>
  <c r="I24" i="1"/>
  <c r="I25" i="1"/>
  <c r="I26" i="1"/>
  <c r="I27" i="1"/>
  <c r="I30" i="1"/>
  <c r="I31" i="1"/>
  <c r="I33" i="1"/>
  <c r="I34" i="1"/>
  <c r="D37" i="1"/>
  <c r="D38" i="1"/>
  <c r="D9" i="1"/>
  <c r="D8" i="1" s="1"/>
  <c r="L35" i="1" l="1"/>
  <c r="L34" i="1"/>
  <c r="H32" i="1"/>
  <c r="G29" i="1"/>
  <c r="K29" i="1"/>
  <c r="K28" i="1" s="1"/>
  <c r="M29" i="1"/>
  <c r="M28" i="1" s="1"/>
  <c r="H27" i="1"/>
  <c r="J27" i="1"/>
  <c r="I29" i="1" l="1"/>
  <c r="G28" i="1"/>
  <c r="I28" i="1" s="1"/>
  <c r="L29" i="1"/>
  <c r="E38" i="1"/>
  <c r="G38" i="1"/>
  <c r="I38" i="1" s="1"/>
  <c r="K38" i="1"/>
  <c r="M38" i="1"/>
  <c r="C38" i="1"/>
  <c r="F27" i="1"/>
  <c r="J16" i="1"/>
  <c r="F38" i="1" l="1"/>
  <c r="H38" i="1"/>
  <c r="N38" i="1"/>
  <c r="L38" i="1"/>
  <c r="J38" i="1"/>
  <c r="L20" i="1"/>
  <c r="L15" i="1"/>
  <c r="M12" i="1"/>
  <c r="K12" i="1"/>
  <c r="H17" i="1"/>
  <c r="H16" i="1"/>
  <c r="E29" i="1" l="1"/>
  <c r="C29" i="1"/>
  <c r="E19" i="1"/>
  <c r="G19" i="1"/>
  <c r="I19" i="1" s="1"/>
  <c r="K19" i="1"/>
  <c r="M19" i="1"/>
  <c r="C19" i="1"/>
  <c r="N17" i="1"/>
  <c r="L17" i="1"/>
  <c r="F16" i="1"/>
  <c r="F17" i="1"/>
  <c r="J15" i="1"/>
  <c r="J17" i="1"/>
  <c r="G14" i="1"/>
  <c r="I14" i="1" s="1"/>
  <c r="K14" i="1"/>
  <c r="M14" i="1"/>
  <c r="C14" i="1"/>
  <c r="J29" i="1" l="1"/>
  <c r="F29" i="1"/>
  <c r="H29" i="1"/>
  <c r="L19" i="1"/>
  <c r="J19" i="1"/>
  <c r="F19" i="1"/>
  <c r="L14" i="1"/>
  <c r="H14" i="1"/>
  <c r="H19" i="1"/>
  <c r="F14" i="1"/>
  <c r="J14" i="1"/>
  <c r="M10" i="1" l="1"/>
  <c r="K10" i="1"/>
  <c r="E10" i="1"/>
  <c r="M9" i="1" l="1"/>
  <c r="M37" i="1"/>
  <c r="K9" i="1"/>
  <c r="K37" i="1"/>
  <c r="N31" i="1"/>
  <c r="L31" i="1"/>
  <c r="J31" i="1"/>
  <c r="H31" i="1"/>
  <c r="F31" i="1"/>
  <c r="N37" i="1" l="1"/>
  <c r="F18" i="1"/>
  <c r="H18" i="1"/>
  <c r="N11" i="1" l="1"/>
  <c r="N13" i="1"/>
  <c r="N15" i="1"/>
  <c r="N18" i="1"/>
  <c r="N20" i="1"/>
  <c r="N25" i="1"/>
  <c r="N26" i="1"/>
  <c r="N30" i="1"/>
  <c r="N33" i="1"/>
  <c r="N34" i="1"/>
  <c r="N35" i="1"/>
  <c r="L11" i="1"/>
  <c r="L13" i="1"/>
  <c r="L18" i="1"/>
  <c r="L26" i="1"/>
  <c r="L30" i="1"/>
  <c r="L33" i="1"/>
  <c r="J11" i="1"/>
  <c r="J13" i="1"/>
  <c r="J18" i="1"/>
  <c r="J20" i="1"/>
  <c r="J25" i="1"/>
  <c r="J26" i="1"/>
  <c r="J30" i="1"/>
  <c r="J33" i="1"/>
  <c r="J34" i="1"/>
  <c r="J35" i="1"/>
  <c r="H11" i="1"/>
  <c r="H13" i="1"/>
  <c r="H15" i="1"/>
  <c r="H20" i="1"/>
  <c r="H21" i="1"/>
  <c r="H25" i="1"/>
  <c r="H26" i="1"/>
  <c r="H30" i="1"/>
  <c r="H33" i="1"/>
  <c r="H34" i="1"/>
  <c r="N23" i="1" l="1"/>
  <c r="C12" i="1"/>
  <c r="C9" i="1" l="1"/>
  <c r="C37" i="1"/>
  <c r="N10" i="1"/>
  <c r="N14" i="1"/>
  <c r="N29" i="1"/>
  <c r="N12" i="1"/>
  <c r="N19" i="1"/>
  <c r="N22" i="1"/>
  <c r="N24" i="1"/>
  <c r="N9" i="1" l="1"/>
  <c r="N28" i="1"/>
  <c r="C8" i="1"/>
  <c r="M8" i="1"/>
  <c r="K8" i="1"/>
  <c r="N8" i="1" l="1"/>
  <c r="F11" i="1"/>
  <c r="F13" i="1"/>
  <c r="F15" i="1"/>
  <c r="F20" i="1"/>
  <c r="F30" i="1"/>
  <c r="F33" i="1"/>
  <c r="F34" i="1"/>
  <c r="F35" i="1"/>
  <c r="G12" i="1" l="1"/>
  <c r="E12" i="1"/>
  <c r="G9" i="1" l="1"/>
  <c r="I9" i="1" s="1"/>
  <c r="I12" i="1"/>
  <c r="G37" i="1"/>
  <c r="E9" i="1"/>
  <c r="E37" i="1"/>
  <c r="H22" i="1"/>
  <c r="J22" i="1"/>
  <c r="L22" i="1"/>
  <c r="J24" i="1"/>
  <c r="H24" i="1"/>
  <c r="L24" i="1"/>
  <c r="J23" i="1"/>
  <c r="H23" i="1"/>
  <c r="L23" i="1"/>
  <c r="H12" i="1"/>
  <c r="J12" i="1"/>
  <c r="L12" i="1"/>
  <c r="J10" i="1"/>
  <c r="L10" i="1"/>
  <c r="H10" i="1"/>
  <c r="F26" i="1"/>
  <c r="F25" i="1"/>
  <c r="F24" i="1"/>
  <c r="F23" i="1"/>
  <c r="F22" i="1"/>
  <c r="F21" i="1"/>
  <c r="F12" i="1"/>
  <c r="F10" i="1"/>
  <c r="H9" i="1" l="1"/>
  <c r="J9" i="1"/>
  <c r="L9" i="1"/>
  <c r="I37" i="1"/>
  <c r="L37" i="1"/>
  <c r="H37" i="1"/>
  <c r="F9" i="1"/>
  <c r="J37" i="1"/>
  <c r="F37" i="1"/>
  <c r="J28" i="1"/>
  <c r="H28" i="1"/>
  <c r="L28" i="1"/>
  <c r="G8" i="1"/>
  <c r="I8" i="1" s="1"/>
  <c r="F28" i="1"/>
  <c r="E8" i="1"/>
  <c r="L8" i="1" l="1"/>
  <c r="H8" i="1"/>
  <c r="J8" i="1"/>
  <c r="F8" i="1"/>
</calcChain>
</file>

<file path=xl/sharedStrings.xml><?xml version="1.0" encoding="utf-8"?>
<sst xmlns="http://schemas.openxmlformats.org/spreadsheetml/2006/main" count="76" uniqueCount="76">
  <si>
    <t>Наименование показателя</t>
  </si>
  <si>
    <t>Код вида доходов бюджетов по статьям классификации доходов бюджетов</t>
  </si>
  <si>
    <t>ДОХОДЫ БЮДЖЕТА ВСЕГО, в том числе:</t>
  </si>
  <si>
    <t>НАЛОГОВЫЕ И НЕНАЛОГОВЫЕ ДОХОДЫ</t>
  </si>
  <si>
    <t xml:space="preserve"> 1 00 00000 00 0000 000</t>
  </si>
  <si>
    <t>НАЛОГИ НА ПРИБЫЛЬ, ДОХОДЫ</t>
  </si>
  <si>
    <t xml:space="preserve"> 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</si>
  <si>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</si>
  <si>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</si>
  <si>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</si>
  <si>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</si>
  <si>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1 03 02000 01 0000 110</t>
  </si>
  <si>
    <t>НАЛОГИ НА СОВОКУПНЫЙ ДОХОД</t>
  </si>
  <si>
    <t>1 05 00000 00 0000 000</t>
  </si>
  <si>
    <t>Налог, взимаемый в связи с применением упрощенной системы налогообложения</t>
  </si>
  <si>
    <t>1 05 01000 00 0000 110</t>
  </si>
  <si>
    <t>НАЛОГИ НА ИМУЩЕСТВО</t>
  </si>
  <si>
    <t>1 06 00000 00 0000 000</t>
  </si>
  <si>
    <t>Налог на имущество организаций</t>
  </si>
  <si>
    <t>1 06 02000 02 0000 110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</si>
  <si>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</si>
  <si>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</si>
  <si>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</si>
  <si>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</si>
  <si>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ПЛАТЕЖИ ПРИ ПОЛЬЗОВАНИИ ПРИРОДНЫМИ РЕСУРСАМИ</t>
  </si>
  <si>
    <t>1 12 00000 00 0000 000</t>
  </si>
  <si>
    <t>ДОХОДЫ ОТ ОКАЗАНИЯ ПЛАТНЫХ УСЛУГ (РАБОТ) И КОМПЕНСАЦИИ ЗАТРАТ ГОСУДАРСТВА</t>
  </si>
  <si>
    <t>1 13 00000 00 0000 000</t>
  </si>
  <si>
    <t>ДОХОДЫ ОТ ПРОДАЖИ МАТЕРИАЛЬНЫХ И НЕМАТЕРИАЛЬНЫХ АКТИВОВ</t>
  </si>
  <si>
    <t>1 14 00000 00 0000 000</t>
  </si>
  <si>
    <t>ШТРАФЫ, САНКЦИИ, ВОЗМЕЩЕНИЕ УЩЕРБА</t>
  </si>
  <si>
    <t>1 16 00000 00 0000 000</t>
  </si>
  <si>
    <t>ПРОЧИЕ НЕНАЛОГОВЫЕ ДОХОДЫ</t>
  </si>
  <si>
    <t>1 17 00000 00 0000 000</t>
  </si>
  <si>
    <t>БЕЗВОЗМЕЗДНЫЕ ПОСТУПЛЕНИЯ</t>
  </si>
  <si>
    <t>2 00 00000 00 0000 000</t>
  </si>
  <si>
    <t xml:space="preserve">БЕЗВОЗМЕЗДНЫЕ ПОСТУПЛЕНИЯ ОТ ДРУГИХ БЮДЖЕТОВ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</si>
  <si>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</si>
  <si>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</si>
  <si>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Иные межбюджетные трансферты</t>
  </si>
  <si>
    <t>2 02 00000 00 0000 150</t>
  </si>
  <si>
    <t>2 02 10000 00 0000 150</t>
  </si>
  <si>
    <t>2 02 20000 00 0000 150</t>
  </si>
  <si>
    <t>2 02 30000 00 0000 150</t>
  </si>
  <si>
    <t>2 02 40000 00 0000 150</t>
  </si>
  <si>
    <t>(тыс. рублей)</t>
  </si>
  <si>
    <t>к пояснительной записке</t>
  </si>
  <si>
    <t>Прогноз                                            на 2024 год</t>
  </si>
  <si>
    <t>Дотации бюджетам бюджетной системы Российской Федерации, в том числе:</t>
  </si>
  <si>
    <t xml:space="preserve">Приложение </t>
  </si>
  <si>
    <t>Прогноз                                            на 2025 год</t>
  </si>
  <si>
    <t>Отклонение прогноза на 2025 год к прогнозу на 2024 год, %</t>
  </si>
  <si>
    <t>Доходы от уплаты акцизов на нефтепродукты</t>
  </si>
  <si>
    <t>Единый сельскохозяйственный налог</t>
  </si>
  <si>
    <t>Единый налог на вмененный доход для отдельных видов деятельности</t>
  </si>
  <si>
    <t>Налог, взимаемый в связи с применением патентной системы налогообложения</t>
  </si>
  <si>
    <t>1 05 02000 00 0000 110</t>
  </si>
  <si>
    <t>1 05 03000 00 0000 110</t>
  </si>
  <si>
    <t>1 05 04000 01 0000 110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</si>
  <si>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</si>
  <si>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Дотации бюджетам муниципальных районов на поддержку мер по обеспечению сбалансированности бюджетов</t>
  </si>
  <si>
    <t>2 02 15001 050000 150</t>
  </si>
  <si>
    <t>2 02 15002 05 0000 150</t>
  </si>
  <si>
    <t>налоговые</t>
  </si>
  <si>
    <t>неналоговые</t>
  </si>
  <si>
    <t>СВЕДЕНИЯ О ДОХОДАХ РАЙОННОГО БЮДЖЕТА ПО ВИДАМ ДОХОДОВ НА 2024 ГОД И НА ПЛАНОВЫЙ ПЕРИОД 2025 И 2026 ГОДОВ В СРАВНЕНИИ С ОЖИДАЕМЫМ ИСПОЛНЕНИЕМ ЗА 2023 ГОД И ОТЧЕТОМ ЗА 2022 ГОД</t>
  </si>
  <si>
    <t>Фактическое поступление за 2022 год</t>
  </si>
  <si>
    <t>Прогноз на 2023 год (первоначальный план)</t>
  </si>
  <si>
    <t>Ожидаемое исполнение за 2023 год</t>
  </si>
  <si>
    <t>Отклоне-ние к факту 2022 года, %</t>
  </si>
  <si>
    <t>Отклонение прогноза на 2024 год, %</t>
  </si>
  <si>
    <t>к факту 2022 года</t>
  </si>
  <si>
    <t>к прогнозу 2023 года</t>
  </si>
  <si>
    <t>к оценке на 2023 год</t>
  </si>
  <si>
    <t>Прогноз                                            на 2026 год</t>
  </si>
  <si>
    <t>Отклонение прогноза на 2026 год к прогнозу на 2025 год,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</si>
</sst>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2" x14ac:knownFonts="1">
    <font>
      <sz val="12"/>
      <color theme="1"/>
      <name val="Times New Roman"/>
      <family val="2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Times New Roman"/>
      <family val="2"/>
    </font>
    <font>
      <i/>
      <sz val="11"/>
      <name val="Times New Roman"/>
      <family val="1"/>
      <charset val="204"/>
    </font>
    <font>
      <i/>
      <sz val="11"/>
      <color rgb="FF00000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">
    <xf numFmtId="0" fontId="0" fillId="0" borderId="0"/>
    <xf numFmtId="4" fontId="7" fillId="0" borderId="4">
      <alignment horizontal="right" wrapText="1"/>
    </xf>
    <xf numFmtId="0" fontId="7" fillId="0" borderId="5">
      <alignment horizontal="left" wrapText="1" indent="2"/>
    </xf>
    <xf numFmtId="49" fontId="7" fillId="0" borderId="6">
      <alignment horizontal="center" wrapText="1"/>
    </xf>
  </cellStyleXfs>
  <cellXfs count="68">
    <xf numFmtId="0" fontId="0" fillId="0" borderId="0" xfId="0"/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vertical="top"/>
    </xf>
    <xf numFmtId="0" fontId="1" fillId="0" borderId="0" xfId="0" applyFont="1" applyFill="1"/>
    <xf numFmtId="0" fontId="1" fillId="0" borderId="0" xfId="0" applyFont="1" applyFill="1" applyAlignment="1"/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top" wrapText="1"/>
    </xf>
    <xf numFmtId="49" fontId="2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49" fontId="1" fillId="0" borderId="0" xfId="0" applyNumberFormat="1" applyFont="1" applyFill="1" applyAlignment="1">
      <alignment vertical="top"/>
    </xf>
    <xf numFmtId="49" fontId="5" fillId="0" borderId="1" xfId="0" applyNumberFormat="1" applyFont="1" applyFill="1" applyBorder="1" applyAlignment="1">
      <alignment horizontal="center" vertical="top"/>
    </xf>
    <xf numFmtId="49" fontId="6" fillId="0" borderId="1" xfId="0" applyNumberFormat="1" applyFont="1" applyFill="1" applyBorder="1" applyAlignment="1">
      <alignment horizontal="center" vertical="top"/>
    </xf>
    <xf numFmtId="0" fontId="4" fillId="0" borderId="0" xfId="0" applyFont="1" applyFill="1"/>
    <xf numFmtId="0" fontId="2" fillId="0" borderId="1" xfId="0" applyFont="1" applyFill="1" applyBorder="1" applyAlignment="1">
      <alignment vertical="top" wrapText="1"/>
    </xf>
    <xf numFmtId="0" fontId="2" fillId="0" borderId="0" xfId="0" applyFont="1" applyFill="1"/>
    <xf numFmtId="0" fontId="5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vertical="top" wrapText="1"/>
    </xf>
    <xf numFmtId="49" fontId="8" fillId="0" borderId="1" xfId="0" applyNumberFormat="1" applyFont="1" applyFill="1" applyBorder="1" applyAlignment="1">
      <alignment horizontal="center" vertical="top"/>
    </xf>
    <xf numFmtId="0" fontId="10" fillId="0" borderId="0" xfId="0" applyFont="1" applyFill="1"/>
    <xf numFmtId="4" fontId="1" fillId="0" borderId="0" xfId="0" applyNumberFormat="1" applyFont="1" applyFill="1" applyAlignment="1">
      <alignment horizontal="center" vertical="top"/>
    </xf>
    <xf numFmtId="4" fontId="1" fillId="0" borderId="0" xfId="0" applyNumberFormat="1" applyFont="1" applyFill="1" applyAlignment="1">
      <alignment horizontal="left" vertical="top"/>
    </xf>
    <xf numFmtId="4" fontId="1" fillId="0" borderId="0" xfId="0" applyNumberFormat="1" applyFont="1" applyFill="1" applyAlignment="1">
      <alignment horizontal="right" vertical="top"/>
    </xf>
    <xf numFmtId="4" fontId="2" fillId="0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top"/>
    </xf>
    <xf numFmtId="4" fontId="5" fillId="0" borderId="1" xfId="0" applyNumberFormat="1" applyFont="1" applyFill="1" applyBorder="1" applyAlignment="1">
      <alignment horizontal="center" vertical="top"/>
    </xf>
    <xf numFmtId="4" fontId="9" fillId="2" borderId="1" xfId="1" applyNumberFormat="1" applyFont="1" applyFill="1" applyBorder="1" applyAlignment="1" applyProtection="1">
      <alignment horizontal="center" vertical="top" wrapText="1"/>
    </xf>
    <xf numFmtId="4" fontId="8" fillId="0" borderId="1" xfId="0" applyNumberFormat="1" applyFont="1" applyFill="1" applyBorder="1" applyAlignment="1">
      <alignment horizontal="center" vertical="top"/>
    </xf>
    <xf numFmtId="4" fontId="10" fillId="0" borderId="1" xfId="0" applyNumberFormat="1" applyFont="1" applyFill="1" applyBorder="1" applyAlignment="1">
      <alignment horizontal="center" vertical="top"/>
    </xf>
    <xf numFmtId="4" fontId="1" fillId="0" borderId="0" xfId="0" applyNumberFormat="1" applyFont="1" applyFill="1"/>
    <xf numFmtId="0" fontId="1" fillId="0" borderId="1" xfId="0" applyFont="1" applyFill="1" applyBorder="1" applyAlignment="1">
      <alignment vertical="top"/>
    </xf>
    <xf numFmtId="49" fontId="1" fillId="0" borderId="1" xfId="0" applyNumberFormat="1" applyFont="1" applyFill="1" applyBorder="1" applyAlignment="1">
      <alignment vertical="top"/>
    </xf>
    <xf numFmtId="4" fontId="1" fillId="0" borderId="1" xfId="0" applyNumberFormat="1" applyFont="1" applyFill="1" applyBorder="1" applyAlignment="1">
      <alignment horizontal="center" vertical="top"/>
    </xf>
    <xf numFmtId="0" fontId="11" fillId="3" borderId="1" xfId="0" applyFont="1" applyFill="1" applyBorder="1" applyAlignment="1">
      <alignment vertical="top"/>
    </xf>
    <xf numFmtId="49" fontId="11" fillId="3" borderId="1" xfId="0" applyNumberFormat="1" applyFont="1" applyFill="1" applyBorder="1" applyAlignment="1">
      <alignment vertical="top"/>
    </xf>
    <xf numFmtId="4" fontId="11" fillId="3" borderId="1" xfId="0" applyNumberFormat="1" applyFont="1" applyFill="1" applyBorder="1" applyAlignment="1">
      <alignment horizontal="center" vertical="top"/>
    </xf>
    <xf numFmtId="4" fontId="10" fillId="3" borderId="1" xfId="0" applyNumberFormat="1" applyFont="1" applyFill="1" applyBorder="1" applyAlignment="1">
      <alignment horizontal="center" vertical="top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top"/>
    </xf>
    <xf numFmtId="4" fontId="8" fillId="3" borderId="1" xfId="0" applyNumberFormat="1" applyFont="1" applyFill="1" applyBorder="1" applyAlignment="1">
      <alignment horizontal="center" vertical="top"/>
    </xf>
    <xf numFmtId="4" fontId="1" fillId="3" borderId="1" xfId="0" applyNumberFormat="1" applyFont="1" applyFill="1" applyBorder="1" applyAlignment="1">
      <alignment horizontal="center" vertical="top"/>
    </xf>
    <xf numFmtId="4" fontId="2" fillId="4" borderId="1" xfId="0" applyNumberFormat="1" applyFont="1" applyFill="1" applyBorder="1" applyAlignment="1">
      <alignment horizontal="center" vertical="top"/>
    </xf>
    <xf numFmtId="4" fontId="3" fillId="4" borderId="1" xfId="0" applyNumberFormat="1" applyFont="1" applyFill="1" applyBorder="1" applyAlignment="1">
      <alignment horizontal="center" vertical="top"/>
    </xf>
    <xf numFmtId="4" fontId="8" fillId="4" borderId="1" xfId="0" applyNumberFormat="1" applyFont="1" applyFill="1" applyBorder="1" applyAlignment="1">
      <alignment horizontal="center" vertical="top"/>
    </xf>
    <xf numFmtId="4" fontId="10" fillId="4" borderId="1" xfId="0" applyNumberFormat="1" applyFont="1" applyFill="1" applyBorder="1" applyAlignment="1">
      <alignment horizontal="center" vertical="top"/>
    </xf>
    <xf numFmtId="4" fontId="1" fillId="4" borderId="1" xfId="0" applyNumberFormat="1" applyFont="1" applyFill="1" applyBorder="1" applyAlignment="1">
      <alignment horizontal="center" vertical="top"/>
    </xf>
    <xf numFmtId="4" fontId="11" fillId="4" borderId="1" xfId="0" applyNumberFormat="1" applyFont="1" applyFill="1" applyBorder="1" applyAlignment="1">
      <alignment horizontal="center" vertical="top"/>
    </xf>
    <xf numFmtId="4" fontId="2" fillId="5" borderId="1" xfId="0" applyNumberFormat="1" applyFont="1" applyFill="1" applyBorder="1" applyAlignment="1">
      <alignment horizontal="center" vertical="top"/>
    </xf>
    <xf numFmtId="4" fontId="3" fillId="5" borderId="1" xfId="0" applyNumberFormat="1" applyFont="1" applyFill="1" applyBorder="1" applyAlignment="1">
      <alignment horizontal="center" vertical="top"/>
    </xf>
    <xf numFmtId="4" fontId="8" fillId="5" borderId="1" xfId="0" applyNumberFormat="1" applyFont="1" applyFill="1" applyBorder="1" applyAlignment="1">
      <alignment horizontal="center" vertical="top"/>
    </xf>
    <xf numFmtId="4" fontId="10" fillId="5" borderId="1" xfId="0" applyNumberFormat="1" applyFont="1" applyFill="1" applyBorder="1" applyAlignment="1">
      <alignment horizontal="center" vertical="top"/>
    </xf>
    <xf numFmtId="4" fontId="1" fillId="5" borderId="1" xfId="0" applyNumberFormat="1" applyFont="1" applyFill="1" applyBorder="1" applyAlignment="1">
      <alignment horizontal="center" vertical="top"/>
    </xf>
    <xf numFmtId="4" fontId="11" fillId="5" borderId="1" xfId="0" applyNumberFormat="1" applyFont="1" applyFill="1" applyBorder="1" applyAlignment="1">
      <alignment horizontal="center" vertical="top"/>
    </xf>
    <xf numFmtId="164" fontId="3" fillId="4" borderId="1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3" fillId="5" borderId="1" xfId="0" applyNumberFormat="1" applyFont="1" applyFill="1" applyBorder="1" applyAlignment="1">
      <alignment horizontal="center" vertical="top"/>
    </xf>
    <xf numFmtId="4" fontId="3" fillId="3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</cellXfs>
  <cellStyles count="4">
    <cellStyle name="xl31" xfId="2"/>
    <cellStyle name="xl46" xfId="3"/>
    <cellStyle name="xl76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80"/>
  <sheetViews>
    <sheetView tabSelected="1" zoomScale="110" zoomScaleNormal="110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A36" sqref="A36:XFD39"/>
    </sheetView>
  </sheetViews>
  <sheetFormatPr defaultColWidth="9" defaultRowHeight="15.75" x14ac:dyDescent="0.25"/>
  <cols>
    <col min="1" max="1" width="43.5" style="1" customWidth="1"/>
    <col min="2" max="2" width="19.875" style="2" customWidth="1"/>
    <col min="3" max="5" width="13.375" style="22" customWidth="1"/>
    <col min="6" max="6" width="9.25" style="22" customWidth="1"/>
    <col min="7" max="7" width="13.375" style="22" customWidth="1"/>
    <col min="8" max="8" width="10.875" style="22" customWidth="1"/>
    <col min="9" max="9" width="10.375" style="22" customWidth="1"/>
    <col min="10" max="10" width="10.875" style="22" customWidth="1"/>
    <col min="11" max="11" width="13.375" style="22" customWidth="1"/>
    <col min="12" max="12" width="12.5" style="22" customWidth="1"/>
    <col min="13" max="13" width="13.375" style="22" customWidth="1"/>
    <col min="14" max="14" width="13" style="22" customWidth="1"/>
    <col min="15" max="16384" width="9" style="4"/>
  </cols>
  <sheetData>
    <row r="1" spans="1:14" x14ac:dyDescent="0.25">
      <c r="M1" s="22" t="s">
        <v>49</v>
      </c>
    </row>
    <row r="2" spans="1:14" x14ac:dyDescent="0.25">
      <c r="M2" s="23" t="s">
        <v>46</v>
      </c>
    </row>
    <row r="4" spans="1:14" s="5" customFormat="1" ht="34.5" customHeight="1" x14ac:dyDescent="0.25">
      <c r="A4" s="61" t="s">
        <v>65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</row>
    <row r="5" spans="1:14" s="5" customFormat="1" x14ac:dyDescent="0.25">
      <c r="A5" s="1"/>
      <c r="B5" s="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4" t="s">
        <v>45</v>
      </c>
    </row>
    <row r="6" spans="1:14" s="6" customFormat="1" ht="36.75" customHeight="1" x14ac:dyDescent="0.25">
      <c r="A6" s="64" t="s">
        <v>0</v>
      </c>
      <c r="B6" s="65" t="s">
        <v>1</v>
      </c>
      <c r="C6" s="66" t="s">
        <v>66</v>
      </c>
      <c r="D6" s="62" t="s">
        <v>67</v>
      </c>
      <c r="E6" s="66" t="s">
        <v>68</v>
      </c>
      <c r="F6" s="66" t="s">
        <v>69</v>
      </c>
      <c r="G6" s="67" t="s">
        <v>47</v>
      </c>
      <c r="H6" s="66" t="s">
        <v>70</v>
      </c>
      <c r="I6" s="66"/>
      <c r="J6" s="66"/>
      <c r="K6" s="59" t="s">
        <v>50</v>
      </c>
      <c r="L6" s="62" t="s">
        <v>51</v>
      </c>
      <c r="M6" s="60" t="s">
        <v>74</v>
      </c>
      <c r="N6" s="62" t="s">
        <v>75</v>
      </c>
    </row>
    <row r="7" spans="1:14" s="6" customFormat="1" ht="46.5" customHeight="1" x14ac:dyDescent="0.25">
      <c r="A7" s="64"/>
      <c r="B7" s="65"/>
      <c r="C7" s="66"/>
      <c r="D7" s="63"/>
      <c r="E7" s="66"/>
      <c r="F7" s="66"/>
      <c r="G7" s="67"/>
      <c r="H7" s="39" t="s">
        <v>71</v>
      </c>
      <c r="I7" s="39" t="s">
        <v>72</v>
      </c>
      <c r="J7" s="39" t="s">
        <v>73</v>
      </c>
      <c r="K7" s="59"/>
      <c r="L7" s="63"/>
      <c r="M7" s="60"/>
      <c r="N7" s="63"/>
    </row>
    <row r="8" spans="1:14" x14ac:dyDescent="0.25">
      <c r="A8" s="7" t="s">
        <v>2</v>
      </c>
      <c r="B8" s="8"/>
      <c r="C8" s="25">
        <f>C9+C28</f>
        <v>492478.36</v>
      </c>
      <c r="D8" s="25">
        <f>D9+D28</f>
        <v>482784.30000000005</v>
      </c>
      <c r="E8" s="25">
        <f>E9+E28</f>
        <v>572480.51</v>
      </c>
      <c r="F8" s="25">
        <f t="shared" ref="F8:F34" si="0">E8/C8*100</f>
        <v>116.24480515245381</v>
      </c>
      <c r="G8" s="44">
        <f>G9+G28</f>
        <v>594785.44299999997</v>
      </c>
      <c r="H8" s="25">
        <f>G8/C8*100</f>
        <v>120.77392456391382</v>
      </c>
      <c r="I8" s="25">
        <f>G8/D8*100</f>
        <v>123.19900274304693</v>
      </c>
      <c r="J8" s="25">
        <f>G8/E8*100</f>
        <v>103.89619080656563</v>
      </c>
      <c r="K8" s="40">
        <f>K9+K28</f>
        <v>480109.92300000001</v>
      </c>
      <c r="L8" s="25">
        <f>K8/G8*100</f>
        <v>80.719850939593357</v>
      </c>
      <c r="M8" s="50">
        <f>M9+M28</f>
        <v>485158.76299999998</v>
      </c>
      <c r="N8" s="25">
        <f>M8/K8*100</f>
        <v>101.05160084350101</v>
      </c>
    </row>
    <row r="9" spans="1:14" s="15" customFormat="1" x14ac:dyDescent="0.25">
      <c r="A9" s="7" t="s">
        <v>3</v>
      </c>
      <c r="B9" s="14" t="s">
        <v>4</v>
      </c>
      <c r="C9" s="25">
        <f>C10+C12+C14+C19+C21+C22+C23+C24+C25+C26+C27</f>
        <v>110350.12999999999</v>
      </c>
      <c r="D9" s="25">
        <f>D10+D12+D14+D19+D21+D22+D23+D24+D25+D26+D27</f>
        <v>94227.900000000009</v>
      </c>
      <c r="E9" s="25">
        <f>E10+E12+E14+E19+E21+E22+E23+E24+E25+E26+E27</f>
        <v>107439.30000000002</v>
      </c>
      <c r="F9" s="25">
        <f t="shared" si="0"/>
        <v>97.362187067654588</v>
      </c>
      <c r="G9" s="44">
        <f t="shared" ref="G9:M9" si="1">G10+G12+G14+G19+G21+G22+G23+G24+G25+G26+G27</f>
        <v>110318.9</v>
      </c>
      <c r="H9" s="25">
        <f>G9/C9*100</f>
        <v>99.971699172443209</v>
      </c>
      <c r="I9" s="25">
        <f t="shared" ref="I9:I38" si="2">G9/D9*100</f>
        <v>117.07668323288536</v>
      </c>
      <c r="J9" s="25">
        <f>G9/E9*100</f>
        <v>102.68021105870942</v>
      </c>
      <c r="K9" s="40">
        <f t="shared" si="1"/>
        <v>115369.58</v>
      </c>
      <c r="L9" s="25">
        <f>K9/G9*100</f>
        <v>104.57825449673628</v>
      </c>
      <c r="M9" s="50">
        <f t="shared" si="1"/>
        <v>120442.62000000001</v>
      </c>
      <c r="N9" s="25">
        <f t="shared" ref="N9:N38" si="3">M9/K9*100</f>
        <v>104.39720765213846</v>
      </c>
    </row>
    <row r="10" spans="1:14" x14ac:dyDescent="0.25">
      <c r="A10" s="9" t="s">
        <v>5</v>
      </c>
      <c r="B10" s="13" t="s">
        <v>6</v>
      </c>
      <c r="C10" s="26">
        <f>C11</f>
        <v>25102.400000000001</v>
      </c>
      <c r="D10" s="26">
        <f>D11</f>
        <v>25441.1</v>
      </c>
      <c r="E10" s="26">
        <f>E11</f>
        <v>24982.6</v>
      </c>
      <c r="F10" s="26">
        <f t="shared" si="0"/>
        <v>99.522754796354121</v>
      </c>
      <c r="G10" s="45">
        <f>G11</f>
        <v>26946</v>
      </c>
      <c r="H10" s="26">
        <f t="shared" ref="H10:H35" si="4">G10/C10*100</f>
        <v>107.34431767480399</v>
      </c>
      <c r="I10" s="26">
        <f t="shared" si="2"/>
        <v>105.91523165271943</v>
      </c>
      <c r="J10" s="26">
        <f t="shared" ref="J10:J35" si="5">G10/E10*100</f>
        <v>107.85906991265921</v>
      </c>
      <c r="K10" s="41">
        <f>K11</f>
        <v>28347.02</v>
      </c>
      <c r="L10" s="26">
        <f t="shared" ref="L10:L38" si="6">K10/G10*100</f>
        <v>105.19936168633564</v>
      </c>
      <c r="M10" s="51">
        <f>M11</f>
        <v>29822.57</v>
      </c>
      <c r="N10" s="26">
        <f t="shared" si="3"/>
        <v>105.20530905894164</v>
      </c>
    </row>
    <row r="11" spans="1:14" x14ac:dyDescent="0.25">
      <c r="A11" s="9" t="s">
        <v>7</v>
      </c>
      <c r="B11" s="13" t="s">
        <v>8</v>
      </c>
      <c r="C11" s="26">
        <v>25102.400000000001</v>
      </c>
      <c r="D11" s="26">
        <v>25441.1</v>
      </c>
      <c r="E11" s="26">
        <v>24982.6</v>
      </c>
      <c r="F11" s="26">
        <f t="shared" si="0"/>
        <v>99.522754796354121</v>
      </c>
      <c r="G11" s="45">
        <v>26946</v>
      </c>
      <c r="H11" s="26">
        <f t="shared" si="4"/>
        <v>107.34431767480399</v>
      </c>
      <c r="I11" s="26">
        <f t="shared" si="2"/>
        <v>105.91523165271943</v>
      </c>
      <c r="J11" s="26">
        <f t="shared" si="5"/>
        <v>107.85906991265921</v>
      </c>
      <c r="K11" s="41">
        <v>28347.02</v>
      </c>
      <c r="L11" s="26">
        <f t="shared" si="6"/>
        <v>105.19936168633564</v>
      </c>
      <c r="M11" s="51">
        <v>29822.57</v>
      </c>
      <c r="N11" s="26">
        <f t="shared" si="3"/>
        <v>105.20530905894164</v>
      </c>
    </row>
    <row r="12" spans="1:14" ht="47.25" x14ac:dyDescent="0.25">
      <c r="A12" s="9" t="s">
        <v>9</v>
      </c>
      <c r="B12" s="13" t="s">
        <v>10</v>
      </c>
      <c r="C12" s="26">
        <f>C13</f>
        <v>7265.8</v>
      </c>
      <c r="D12" s="26">
        <f>D13</f>
        <v>6557</v>
      </c>
      <c r="E12" s="26">
        <f>E13</f>
        <v>7361</v>
      </c>
      <c r="F12" s="26">
        <f t="shared" si="0"/>
        <v>101.3102480112307</v>
      </c>
      <c r="G12" s="45">
        <f>G13</f>
        <v>7544</v>
      </c>
      <c r="H12" s="26">
        <f t="shared" si="4"/>
        <v>103.82889702441575</v>
      </c>
      <c r="I12" s="26">
        <f t="shared" si="2"/>
        <v>115.05261552539272</v>
      </c>
      <c r="J12" s="26">
        <f t="shared" si="5"/>
        <v>102.48607526151339</v>
      </c>
      <c r="K12" s="41">
        <f>K13</f>
        <v>7770</v>
      </c>
      <c r="L12" s="26">
        <f t="shared" si="6"/>
        <v>102.99575821845175</v>
      </c>
      <c r="M12" s="51">
        <f>M13</f>
        <v>7827</v>
      </c>
      <c r="N12" s="26">
        <f t="shared" si="3"/>
        <v>100.73359073359075</v>
      </c>
    </row>
    <row r="13" spans="1:14" x14ac:dyDescent="0.25">
      <c r="A13" s="9" t="s">
        <v>52</v>
      </c>
      <c r="B13" s="13" t="s">
        <v>11</v>
      </c>
      <c r="C13" s="26">
        <v>7265.8</v>
      </c>
      <c r="D13" s="26">
        <v>6557</v>
      </c>
      <c r="E13" s="26">
        <v>7361</v>
      </c>
      <c r="F13" s="26">
        <f t="shared" si="0"/>
        <v>101.3102480112307</v>
      </c>
      <c r="G13" s="45">
        <v>7544</v>
      </c>
      <c r="H13" s="26">
        <f t="shared" si="4"/>
        <v>103.82889702441575</v>
      </c>
      <c r="I13" s="26">
        <f t="shared" si="2"/>
        <v>115.05261552539272</v>
      </c>
      <c r="J13" s="26">
        <f t="shared" si="5"/>
        <v>102.48607526151339</v>
      </c>
      <c r="K13" s="41">
        <v>7770</v>
      </c>
      <c r="L13" s="26">
        <f t="shared" si="6"/>
        <v>102.99575821845175</v>
      </c>
      <c r="M13" s="51">
        <v>7827</v>
      </c>
      <c r="N13" s="26">
        <f t="shared" si="3"/>
        <v>100.73359073359075</v>
      </c>
    </row>
    <row r="14" spans="1:14" x14ac:dyDescent="0.25">
      <c r="A14" s="9" t="s">
        <v>12</v>
      </c>
      <c r="B14" s="13" t="s">
        <v>13</v>
      </c>
      <c r="C14" s="26">
        <f>C15+C16+C17+C18</f>
        <v>45998.879999999997</v>
      </c>
      <c r="D14" s="26">
        <f t="shared" ref="D14" si="7">D15+D16+D17+D18</f>
        <v>38271</v>
      </c>
      <c r="E14" s="26">
        <f t="shared" ref="E14:M14" si="8">E15+E16+E17+E18</f>
        <v>47258.5</v>
      </c>
      <c r="F14" s="26">
        <f t="shared" si="0"/>
        <v>102.73837102120748</v>
      </c>
      <c r="G14" s="45">
        <f t="shared" si="8"/>
        <v>49810</v>
      </c>
      <c r="H14" s="26">
        <f t="shared" si="4"/>
        <v>108.28524520597026</v>
      </c>
      <c r="I14" s="26">
        <f t="shared" si="2"/>
        <v>130.15076689921875</v>
      </c>
      <c r="J14" s="26">
        <f t="shared" si="5"/>
        <v>105.39902874615149</v>
      </c>
      <c r="K14" s="41">
        <f t="shared" si="8"/>
        <v>52246.06</v>
      </c>
      <c r="L14" s="26">
        <f t="shared" si="6"/>
        <v>104.89070467777555</v>
      </c>
      <c r="M14" s="51">
        <f t="shared" si="8"/>
        <v>54806.880000000005</v>
      </c>
      <c r="N14" s="26">
        <f t="shared" si="3"/>
        <v>104.90146051204627</v>
      </c>
    </row>
    <row r="15" spans="1:14" ht="31.5" x14ac:dyDescent="0.25">
      <c r="A15" s="9" t="s">
        <v>14</v>
      </c>
      <c r="B15" s="13" t="s">
        <v>15</v>
      </c>
      <c r="C15" s="26">
        <v>43579.06</v>
      </c>
      <c r="D15" s="26">
        <v>36367</v>
      </c>
      <c r="E15" s="26">
        <v>45531.8</v>
      </c>
      <c r="F15" s="26">
        <f t="shared" si="0"/>
        <v>104.48091353966791</v>
      </c>
      <c r="G15" s="45">
        <v>47700</v>
      </c>
      <c r="H15" s="26">
        <f t="shared" si="4"/>
        <v>109.45623884498656</v>
      </c>
      <c r="I15" s="26">
        <f t="shared" si="2"/>
        <v>131.16286743476229</v>
      </c>
      <c r="J15" s="26">
        <f t="shared" si="5"/>
        <v>104.76194659556617</v>
      </c>
      <c r="K15" s="41">
        <v>50132.7</v>
      </c>
      <c r="L15" s="26">
        <f t="shared" si="6"/>
        <v>105.1</v>
      </c>
      <c r="M15" s="51">
        <v>52689.47</v>
      </c>
      <c r="N15" s="26">
        <f t="shared" si="3"/>
        <v>105.10000458782392</v>
      </c>
    </row>
    <row r="16" spans="1:14" ht="31.5" x14ac:dyDescent="0.25">
      <c r="A16" s="9" t="s">
        <v>54</v>
      </c>
      <c r="B16" s="13" t="s">
        <v>56</v>
      </c>
      <c r="C16" s="26">
        <v>4.96</v>
      </c>
      <c r="D16" s="26">
        <v>0</v>
      </c>
      <c r="E16" s="26">
        <v>-13</v>
      </c>
      <c r="F16" s="26">
        <f t="shared" si="0"/>
        <v>-262.09677419354841</v>
      </c>
      <c r="G16" s="45">
        <v>0</v>
      </c>
      <c r="H16" s="26">
        <f t="shared" si="4"/>
        <v>0</v>
      </c>
      <c r="I16" s="26"/>
      <c r="J16" s="26">
        <f t="shared" si="5"/>
        <v>0</v>
      </c>
      <c r="K16" s="41">
        <v>0</v>
      </c>
      <c r="L16" s="26"/>
      <c r="M16" s="51">
        <v>0</v>
      </c>
      <c r="N16" s="26"/>
    </row>
    <row r="17" spans="1:14" x14ac:dyDescent="0.25">
      <c r="A17" s="9" t="s">
        <v>53</v>
      </c>
      <c r="B17" s="13" t="s">
        <v>57</v>
      </c>
      <c r="C17" s="26">
        <v>517.14</v>
      </c>
      <c r="D17" s="26">
        <v>404</v>
      </c>
      <c r="E17" s="26">
        <v>193.1</v>
      </c>
      <c r="F17" s="26">
        <f t="shared" si="0"/>
        <v>37.339985303786207</v>
      </c>
      <c r="G17" s="45">
        <v>210</v>
      </c>
      <c r="H17" s="26">
        <f t="shared" si="4"/>
        <v>40.60795915999536</v>
      </c>
      <c r="I17" s="26">
        <f t="shared" si="2"/>
        <v>51.980198019801982</v>
      </c>
      <c r="J17" s="26">
        <f t="shared" si="5"/>
        <v>108.75194199896427</v>
      </c>
      <c r="K17" s="41">
        <v>213.36</v>
      </c>
      <c r="L17" s="26">
        <f t="shared" si="6"/>
        <v>101.6</v>
      </c>
      <c r="M17" s="51">
        <v>217.41</v>
      </c>
      <c r="N17" s="26">
        <f t="shared" si="3"/>
        <v>101.89820022497187</v>
      </c>
    </row>
    <row r="18" spans="1:14" ht="31.5" x14ac:dyDescent="0.25">
      <c r="A18" s="9" t="s">
        <v>55</v>
      </c>
      <c r="B18" s="13" t="s">
        <v>58</v>
      </c>
      <c r="C18" s="26">
        <v>1897.72</v>
      </c>
      <c r="D18" s="26">
        <v>1500</v>
      </c>
      <c r="E18" s="26">
        <v>1546.6</v>
      </c>
      <c r="F18" s="26">
        <f t="shared" si="0"/>
        <v>81.497797356828187</v>
      </c>
      <c r="G18" s="45">
        <v>1900</v>
      </c>
      <c r="H18" s="26">
        <f t="shared" si="4"/>
        <v>100.1201441730076</v>
      </c>
      <c r="I18" s="26">
        <f t="shared" si="2"/>
        <v>126.66666666666666</v>
      </c>
      <c r="J18" s="26">
        <f t="shared" si="5"/>
        <v>122.85012285012287</v>
      </c>
      <c r="K18" s="41">
        <v>1900</v>
      </c>
      <c r="L18" s="26">
        <f t="shared" si="6"/>
        <v>100</v>
      </c>
      <c r="M18" s="51">
        <v>1900</v>
      </c>
      <c r="N18" s="26">
        <f t="shared" si="3"/>
        <v>100</v>
      </c>
    </row>
    <row r="19" spans="1:14" x14ac:dyDescent="0.25">
      <c r="A19" s="9" t="s">
        <v>16</v>
      </c>
      <c r="B19" s="13" t="s">
        <v>17</v>
      </c>
      <c r="C19" s="26">
        <f>C20</f>
        <v>7081.04</v>
      </c>
      <c r="D19" s="26">
        <f t="shared" ref="D19:M19" si="9">D20</f>
        <v>7598</v>
      </c>
      <c r="E19" s="26">
        <f t="shared" si="9"/>
        <v>6318.6</v>
      </c>
      <c r="F19" s="26">
        <f t="shared" si="0"/>
        <v>89.232655090212745</v>
      </c>
      <c r="G19" s="45">
        <f t="shared" si="9"/>
        <v>7200</v>
      </c>
      <c r="H19" s="26">
        <f t="shared" si="4"/>
        <v>101.67997921209313</v>
      </c>
      <c r="I19" s="26">
        <f t="shared" si="2"/>
        <v>94.761779415635701</v>
      </c>
      <c r="J19" s="26">
        <f t="shared" si="5"/>
        <v>113.94929256480866</v>
      </c>
      <c r="K19" s="41">
        <f t="shared" si="9"/>
        <v>7624.8</v>
      </c>
      <c r="L19" s="26">
        <f t="shared" si="6"/>
        <v>105.89999999999999</v>
      </c>
      <c r="M19" s="51">
        <f t="shared" si="9"/>
        <v>7861.17</v>
      </c>
      <c r="N19" s="26">
        <f t="shared" si="3"/>
        <v>103.10001573811772</v>
      </c>
    </row>
    <row r="20" spans="1:14" x14ac:dyDescent="0.25">
      <c r="A20" s="9" t="s">
        <v>18</v>
      </c>
      <c r="B20" s="13" t="s">
        <v>19</v>
      </c>
      <c r="C20" s="26">
        <v>7081.04</v>
      </c>
      <c r="D20" s="26">
        <v>7598</v>
      </c>
      <c r="E20" s="26">
        <v>6318.6</v>
      </c>
      <c r="F20" s="26">
        <f t="shared" si="0"/>
        <v>89.232655090212745</v>
      </c>
      <c r="G20" s="45">
        <v>7200</v>
      </c>
      <c r="H20" s="26">
        <f t="shared" si="4"/>
        <v>101.67997921209313</v>
      </c>
      <c r="I20" s="26">
        <f t="shared" si="2"/>
        <v>94.761779415635701</v>
      </c>
      <c r="J20" s="26">
        <f t="shared" si="5"/>
        <v>113.94929256480866</v>
      </c>
      <c r="K20" s="41">
        <v>7624.8</v>
      </c>
      <c r="L20" s="26">
        <f t="shared" si="6"/>
        <v>105.89999999999999</v>
      </c>
      <c r="M20" s="51">
        <v>7861.17</v>
      </c>
      <c r="N20" s="26">
        <f t="shared" si="3"/>
        <v>103.10001573811772</v>
      </c>
    </row>
    <row r="21" spans="1:14" x14ac:dyDescent="0.25">
      <c r="A21" s="9" t="s">
        <v>20</v>
      </c>
      <c r="B21" s="13" t="s">
        <v>21</v>
      </c>
      <c r="C21" s="26">
        <v>128.82</v>
      </c>
      <c r="D21" s="26">
        <v>0</v>
      </c>
      <c r="E21" s="26">
        <v>0</v>
      </c>
      <c r="F21" s="26">
        <f t="shared" si="0"/>
        <v>0</v>
      </c>
      <c r="G21" s="45">
        <v>0</v>
      </c>
      <c r="H21" s="26">
        <f t="shared" si="4"/>
        <v>0</v>
      </c>
      <c r="I21" s="26"/>
      <c r="J21" s="26"/>
      <c r="K21" s="41">
        <v>0</v>
      </c>
      <c r="L21" s="26"/>
      <c r="M21" s="51"/>
      <c r="N21" s="26"/>
    </row>
    <row r="22" spans="1:14" ht="63" x14ac:dyDescent="0.25">
      <c r="A22" s="9" t="s">
        <v>22</v>
      </c>
      <c r="B22" s="13" t="s">
        <v>23</v>
      </c>
      <c r="C22" s="26">
        <v>7092.65</v>
      </c>
      <c r="D22" s="26">
        <v>4508.8</v>
      </c>
      <c r="E22" s="26">
        <v>4581.8999999999996</v>
      </c>
      <c r="F22" s="26">
        <f t="shared" si="0"/>
        <v>64.600678166834683</v>
      </c>
      <c r="G22" s="45">
        <v>4350.7</v>
      </c>
      <c r="H22" s="26">
        <f t="shared" si="4"/>
        <v>61.340965647536535</v>
      </c>
      <c r="I22" s="26">
        <f t="shared" si="2"/>
        <v>96.493523775727468</v>
      </c>
      <c r="J22" s="26">
        <f t="shared" si="5"/>
        <v>94.95405836006897</v>
      </c>
      <c r="K22" s="41">
        <v>4397.6000000000004</v>
      </c>
      <c r="L22" s="26">
        <f t="shared" si="6"/>
        <v>101.07798745029537</v>
      </c>
      <c r="M22" s="51">
        <v>4447.83</v>
      </c>
      <c r="N22" s="26">
        <f t="shared" si="3"/>
        <v>101.14221393487355</v>
      </c>
    </row>
    <row r="23" spans="1:14" ht="31.5" x14ac:dyDescent="0.25">
      <c r="A23" s="9" t="s">
        <v>24</v>
      </c>
      <c r="B23" s="13" t="s">
        <v>25</v>
      </c>
      <c r="C23" s="26">
        <v>1131.83</v>
      </c>
      <c r="D23" s="26">
        <v>254</v>
      </c>
      <c r="E23" s="26">
        <v>286.7</v>
      </c>
      <c r="F23" s="26">
        <f t="shared" si="0"/>
        <v>25.330659197936082</v>
      </c>
      <c r="G23" s="45">
        <v>260</v>
      </c>
      <c r="H23" s="26">
        <f t="shared" si="4"/>
        <v>22.971647685606499</v>
      </c>
      <c r="I23" s="26">
        <f t="shared" si="2"/>
        <v>102.36220472440945</v>
      </c>
      <c r="J23" s="26">
        <f t="shared" si="5"/>
        <v>90.687129403557734</v>
      </c>
      <c r="K23" s="41">
        <v>260</v>
      </c>
      <c r="L23" s="26">
        <f t="shared" si="6"/>
        <v>100</v>
      </c>
      <c r="M23" s="51">
        <v>260</v>
      </c>
      <c r="N23" s="26">
        <f t="shared" si="3"/>
        <v>100</v>
      </c>
    </row>
    <row r="24" spans="1:14" ht="47.25" x14ac:dyDescent="0.25">
      <c r="A24" s="9" t="s">
        <v>26</v>
      </c>
      <c r="B24" s="13" t="s">
        <v>27</v>
      </c>
      <c r="C24" s="26">
        <v>13149.54</v>
      </c>
      <c r="D24" s="26">
        <v>10205</v>
      </c>
      <c r="E24" s="26">
        <v>12613.1</v>
      </c>
      <c r="F24" s="26">
        <f t="shared" si="0"/>
        <v>95.920465658874747</v>
      </c>
      <c r="G24" s="45">
        <v>12943</v>
      </c>
      <c r="H24" s="26">
        <f t="shared" si="4"/>
        <v>98.429298667481902</v>
      </c>
      <c r="I24" s="26">
        <f t="shared" si="2"/>
        <v>126.82998530132288</v>
      </c>
      <c r="J24" s="26">
        <f t="shared" si="5"/>
        <v>102.61553464255417</v>
      </c>
      <c r="K24" s="41">
        <v>13590.4</v>
      </c>
      <c r="L24" s="26">
        <f t="shared" si="6"/>
        <v>105.00193154600943</v>
      </c>
      <c r="M24" s="51">
        <v>14283.47</v>
      </c>
      <c r="N24" s="26">
        <f t="shared" si="3"/>
        <v>105.09970273133978</v>
      </c>
    </row>
    <row r="25" spans="1:14" ht="31.5" x14ac:dyDescent="0.25">
      <c r="A25" s="9" t="s">
        <v>28</v>
      </c>
      <c r="B25" s="13" t="s">
        <v>29</v>
      </c>
      <c r="C25" s="26">
        <v>1912.25</v>
      </c>
      <c r="D25" s="26">
        <v>402.5</v>
      </c>
      <c r="E25" s="26">
        <v>2613.1</v>
      </c>
      <c r="F25" s="26">
        <f t="shared" si="0"/>
        <v>136.6505425545823</v>
      </c>
      <c r="G25" s="45">
        <v>412.7</v>
      </c>
      <c r="H25" s="26">
        <f t="shared" si="4"/>
        <v>21.581906131520459</v>
      </c>
      <c r="I25" s="26">
        <f t="shared" si="2"/>
        <v>102.53416149068322</v>
      </c>
      <c r="J25" s="26">
        <f t="shared" si="5"/>
        <v>15.793501970839232</v>
      </c>
      <c r="K25" s="41">
        <v>412.7</v>
      </c>
      <c r="L25" s="26">
        <v>412.7</v>
      </c>
      <c r="M25" s="51">
        <v>412.7</v>
      </c>
      <c r="N25" s="26">
        <f t="shared" si="3"/>
        <v>100</v>
      </c>
    </row>
    <row r="26" spans="1:14" ht="31.5" x14ac:dyDescent="0.25">
      <c r="A26" s="9" t="s">
        <v>30</v>
      </c>
      <c r="B26" s="13" t="s">
        <v>31</v>
      </c>
      <c r="C26" s="26">
        <v>1377.15</v>
      </c>
      <c r="D26" s="26">
        <v>351.5</v>
      </c>
      <c r="E26" s="26">
        <v>1000</v>
      </c>
      <c r="F26" s="26">
        <f t="shared" si="0"/>
        <v>72.613731256580621</v>
      </c>
      <c r="G26" s="45">
        <v>721</v>
      </c>
      <c r="H26" s="26">
        <f t="shared" si="4"/>
        <v>52.354500235994628</v>
      </c>
      <c r="I26" s="26">
        <f t="shared" si="2"/>
        <v>205.12091038406828</v>
      </c>
      <c r="J26" s="26">
        <f t="shared" si="5"/>
        <v>72.099999999999994</v>
      </c>
      <c r="K26" s="41">
        <v>721</v>
      </c>
      <c r="L26" s="26">
        <f t="shared" si="6"/>
        <v>100</v>
      </c>
      <c r="M26" s="51">
        <v>721</v>
      </c>
      <c r="N26" s="26">
        <f t="shared" si="3"/>
        <v>100</v>
      </c>
    </row>
    <row r="27" spans="1:14" x14ac:dyDescent="0.25">
      <c r="A27" s="9" t="s">
        <v>32</v>
      </c>
      <c r="B27" s="13" t="s">
        <v>33</v>
      </c>
      <c r="C27" s="26">
        <v>109.77</v>
      </c>
      <c r="D27" s="26">
        <v>639</v>
      </c>
      <c r="E27" s="26">
        <v>423.8</v>
      </c>
      <c r="F27" s="26">
        <f t="shared" si="0"/>
        <v>386.07998542406852</v>
      </c>
      <c r="G27" s="45">
        <v>131.5</v>
      </c>
      <c r="H27" s="26">
        <f t="shared" si="4"/>
        <v>119.7959369590963</v>
      </c>
      <c r="I27" s="26">
        <f t="shared" si="2"/>
        <v>20.579029733959313</v>
      </c>
      <c r="J27" s="26">
        <f t="shared" si="5"/>
        <v>31.028787163756487</v>
      </c>
      <c r="K27" s="41"/>
      <c r="L27" s="26"/>
      <c r="M27" s="51"/>
      <c r="N27" s="26"/>
    </row>
    <row r="28" spans="1:14" s="17" customFormat="1" x14ac:dyDescent="0.25">
      <c r="A28" s="16" t="s">
        <v>34</v>
      </c>
      <c r="B28" s="14" t="s">
        <v>35</v>
      </c>
      <c r="C28" s="25">
        <v>382128.23</v>
      </c>
      <c r="D28" s="25">
        <f>D29</f>
        <v>388556.4</v>
      </c>
      <c r="E28" s="25">
        <v>465041.21</v>
      </c>
      <c r="F28" s="25">
        <f t="shared" si="0"/>
        <v>121.69768509382311</v>
      </c>
      <c r="G28" s="44">
        <f>G29</f>
        <v>484466.54300000001</v>
      </c>
      <c r="H28" s="25">
        <f t="shared" si="4"/>
        <v>126.78114438182178</v>
      </c>
      <c r="I28" s="25">
        <f t="shared" si="2"/>
        <v>124.68371206856969</v>
      </c>
      <c r="J28" s="25">
        <f t="shared" si="5"/>
        <v>104.17712077602756</v>
      </c>
      <c r="K28" s="40">
        <f>K29</f>
        <v>364740.34299999999</v>
      </c>
      <c r="L28" s="25">
        <f t="shared" si="6"/>
        <v>75.287003461867542</v>
      </c>
      <c r="M28" s="50">
        <f>M29</f>
        <v>364716.14299999998</v>
      </c>
      <c r="N28" s="25">
        <f t="shared" si="3"/>
        <v>99.993365143049175</v>
      </c>
    </row>
    <row r="29" spans="1:14" s="11" customFormat="1" ht="31.5" x14ac:dyDescent="0.25">
      <c r="A29" s="10" t="s">
        <v>36</v>
      </c>
      <c r="B29" s="13" t="s">
        <v>40</v>
      </c>
      <c r="C29" s="26">
        <f>C30+C33+C34+C35</f>
        <v>381976.86</v>
      </c>
      <c r="D29" s="26">
        <f t="shared" ref="D29" si="10">D30+D33+D34+D35</f>
        <v>388556.4</v>
      </c>
      <c r="E29" s="26">
        <f>E30+E33+E34+E35</f>
        <v>464890.03</v>
      </c>
      <c r="F29" s="26">
        <f t="shared" si="0"/>
        <v>121.70633320562926</v>
      </c>
      <c r="G29" s="56">
        <f t="shared" ref="G29:M29" si="11">G30+G33+G34+G35</f>
        <v>484466.54300000001</v>
      </c>
      <c r="H29" s="26">
        <f t="shared" si="4"/>
        <v>126.83138528339126</v>
      </c>
      <c r="I29" s="26">
        <f t="shared" si="2"/>
        <v>124.68371206856969</v>
      </c>
      <c r="J29" s="26">
        <f t="shared" si="5"/>
        <v>104.21099867424559</v>
      </c>
      <c r="K29" s="57">
        <f t="shared" si="11"/>
        <v>364740.34299999999</v>
      </c>
      <c r="L29" s="26">
        <f t="shared" si="6"/>
        <v>75.287003461867542</v>
      </c>
      <c r="M29" s="58">
        <f t="shared" si="11"/>
        <v>364716.14299999998</v>
      </c>
      <c r="N29" s="26">
        <f t="shared" si="3"/>
        <v>99.993365143049175</v>
      </c>
    </row>
    <row r="30" spans="1:14" s="11" customFormat="1" ht="30" x14ac:dyDescent="0.25">
      <c r="A30" s="18" t="s">
        <v>48</v>
      </c>
      <c r="B30" s="13" t="s">
        <v>41</v>
      </c>
      <c r="C30" s="27">
        <v>102258.2</v>
      </c>
      <c r="D30" s="26">
        <v>114774</v>
      </c>
      <c r="E30" s="26">
        <v>114774</v>
      </c>
      <c r="F30" s="26">
        <f t="shared" si="0"/>
        <v>112.23940965125536</v>
      </c>
      <c r="G30" s="45">
        <v>108154</v>
      </c>
      <c r="H30" s="26">
        <f t="shared" si="4"/>
        <v>105.76560119384068</v>
      </c>
      <c r="I30" s="26">
        <f t="shared" si="2"/>
        <v>94.232143168313371</v>
      </c>
      <c r="J30" s="26">
        <f t="shared" si="5"/>
        <v>94.232143168313371</v>
      </c>
      <c r="K30" s="41">
        <v>97893</v>
      </c>
      <c r="L30" s="26">
        <f t="shared" si="6"/>
        <v>90.512602400281082</v>
      </c>
      <c r="M30" s="51">
        <v>90214</v>
      </c>
      <c r="N30" s="26">
        <f t="shared" si="3"/>
        <v>92.155721042362586</v>
      </c>
    </row>
    <row r="31" spans="1:14" s="21" customFormat="1" ht="47.25" customHeight="1" x14ac:dyDescent="0.25">
      <c r="A31" s="19" t="s">
        <v>59</v>
      </c>
      <c r="B31" s="20" t="s">
        <v>61</v>
      </c>
      <c r="C31" s="28">
        <v>98667</v>
      </c>
      <c r="D31" s="29">
        <v>114774</v>
      </c>
      <c r="E31" s="28">
        <v>114774</v>
      </c>
      <c r="F31" s="27">
        <f t="shared" si="0"/>
        <v>116.32460701146279</v>
      </c>
      <c r="G31" s="46">
        <v>108154</v>
      </c>
      <c r="H31" s="27">
        <f t="shared" si="4"/>
        <v>109.61517021901952</v>
      </c>
      <c r="I31" s="26">
        <f t="shared" si="2"/>
        <v>94.232143168313371</v>
      </c>
      <c r="J31" s="27">
        <f t="shared" si="5"/>
        <v>94.232143168313371</v>
      </c>
      <c r="K31" s="42">
        <v>97893</v>
      </c>
      <c r="L31" s="27">
        <f t="shared" si="6"/>
        <v>90.512602400281082</v>
      </c>
      <c r="M31" s="52">
        <v>90214</v>
      </c>
      <c r="N31" s="27">
        <f t="shared" si="3"/>
        <v>92.155721042362586</v>
      </c>
    </row>
    <row r="32" spans="1:14" s="21" customFormat="1" ht="45" x14ac:dyDescent="0.25">
      <c r="A32" s="19" t="s">
        <v>60</v>
      </c>
      <c r="B32" s="20" t="s">
        <v>62</v>
      </c>
      <c r="C32" s="28">
        <v>3591.2</v>
      </c>
      <c r="D32" s="30">
        <v>0</v>
      </c>
      <c r="E32" s="28">
        <v>0</v>
      </c>
      <c r="F32" s="30"/>
      <c r="G32" s="47">
        <v>0</v>
      </c>
      <c r="H32" s="30">
        <f t="shared" si="4"/>
        <v>0</v>
      </c>
      <c r="I32" s="26"/>
      <c r="J32" s="30"/>
      <c r="K32" s="38">
        <v>0</v>
      </c>
      <c r="L32" s="30"/>
      <c r="M32" s="53">
        <v>0</v>
      </c>
      <c r="N32" s="30"/>
    </row>
    <row r="33" spans="1:14" s="11" customFormat="1" ht="47.25" x14ac:dyDescent="0.25">
      <c r="A33" s="10" t="s">
        <v>37</v>
      </c>
      <c r="B33" s="13" t="s">
        <v>42</v>
      </c>
      <c r="C33" s="26">
        <v>136976.20000000001</v>
      </c>
      <c r="D33" s="26">
        <v>148805.51</v>
      </c>
      <c r="E33" s="26">
        <v>195692.38</v>
      </c>
      <c r="F33" s="26">
        <f t="shared" si="0"/>
        <v>142.86597233680013</v>
      </c>
      <c r="G33" s="45">
        <v>246466.29</v>
      </c>
      <c r="H33" s="26">
        <f t="shared" si="4"/>
        <v>179.93366000808899</v>
      </c>
      <c r="I33" s="26">
        <f t="shared" si="2"/>
        <v>165.62981437985732</v>
      </c>
      <c r="J33" s="26">
        <f t="shared" si="5"/>
        <v>125.94577775588401</v>
      </c>
      <c r="K33" s="41">
        <v>137743.49</v>
      </c>
      <c r="L33" s="26">
        <f t="shared" si="6"/>
        <v>55.887354818381041</v>
      </c>
      <c r="M33" s="51">
        <v>146839.59</v>
      </c>
      <c r="N33" s="26">
        <f t="shared" si="3"/>
        <v>106.60365146839246</v>
      </c>
    </row>
    <row r="34" spans="1:14" s="11" customFormat="1" ht="31.5" x14ac:dyDescent="0.25">
      <c r="A34" s="10" t="s">
        <v>38</v>
      </c>
      <c r="B34" s="13" t="s">
        <v>43</v>
      </c>
      <c r="C34" s="26">
        <v>121698.18</v>
      </c>
      <c r="D34" s="26">
        <v>117386</v>
      </c>
      <c r="E34" s="26">
        <v>127816.06</v>
      </c>
      <c r="F34" s="26">
        <f t="shared" si="0"/>
        <v>105.02709243474307</v>
      </c>
      <c r="G34" s="45">
        <v>121620.1</v>
      </c>
      <c r="H34" s="26">
        <f t="shared" si="4"/>
        <v>99.93584127552279</v>
      </c>
      <c r="I34" s="26">
        <f t="shared" si="2"/>
        <v>103.60698890838771</v>
      </c>
      <c r="J34" s="26">
        <f t="shared" si="5"/>
        <v>95.152440155016521</v>
      </c>
      <c r="K34" s="41">
        <v>122145.3</v>
      </c>
      <c r="L34" s="26">
        <f t="shared" si="6"/>
        <v>100.43183651386572</v>
      </c>
      <c r="M34" s="51">
        <v>120704</v>
      </c>
      <c r="N34" s="26">
        <f t="shared" si="3"/>
        <v>98.820011903855487</v>
      </c>
    </row>
    <row r="35" spans="1:14" s="11" customFormat="1" x14ac:dyDescent="0.25">
      <c r="A35" s="10" t="s">
        <v>39</v>
      </c>
      <c r="B35" s="13" t="s">
        <v>44</v>
      </c>
      <c r="C35" s="26">
        <v>21044.28</v>
      </c>
      <c r="D35" s="26">
        <v>7590.89</v>
      </c>
      <c r="E35" s="26">
        <v>26607.59</v>
      </c>
      <c r="F35" s="26">
        <f t="shared" ref="F35:F38" si="12">E35/C35*100</f>
        <v>126.43620974440562</v>
      </c>
      <c r="G35" s="45">
        <f>7827.4+5.853+392.9</f>
        <v>8226.1530000000002</v>
      </c>
      <c r="H35" s="26">
        <f t="shared" si="4"/>
        <v>39.089733647337901</v>
      </c>
      <c r="I35" s="26">
        <f t="shared" si="2"/>
        <v>108.36875517890523</v>
      </c>
      <c r="J35" s="26">
        <f t="shared" si="5"/>
        <v>30.916565536375145</v>
      </c>
      <c r="K35" s="41">
        <f>6952.7+5.853</f>
        <v>6958.5529999999999</v>
      </c>
      <c r="L35" s="26">
        <f>K35/G35*100</f>
        <v>84.590609972851212</v>
      </c>
      <c r="M35" s="51">
        <f>6952.7+5.853</f>
        <v>6958.5529999999999</v>
      </c>
      <c r="N35" s="26">
        <f t="shared" si="3"/>
        <v>100</v>
      </c>
    </row>
    <row r="36" spans="1:14" hidden="1" x14ac:dyDescent="0.25">
      <c r="A36" s="32"/>
      <c r="B36" s="33"/>
      <c r="C36" s="34"/>
      <c r="D36" s="34"/>
      <c r="E36" s="34"/>
      <c r="F36" s="26"/>
      <c r="G36" s="48"/>
      <c r="H36" s="26"/>
      <c r="I36" s="26"/>
      <c r="J36" s="26"/>
      <c r="K36" s="43"/>
      <c r="L36" s="26"/>
      <c r="M36" s="54"/>
      <c r="N36" s="26"/>
    </row>
    <row r="37" spans="1:14" hidden="1" x14ac:dyDescent="0.25">
      <c r="A37" s="35" t="s">
        <v>63</v>
      </c>
      <c r="B37" s="36"/>
      <c r="C37" s="37">
        <f>C10+C12+C14+C19+C21</f>
        <v>85576.94</v>
      </c>
      <c r="D37" s="37">
        <f>D10+D12+D14+D19+D21</f>
        <v>77867.100000000006</v>
      </c>
      <c r="E37" s="37">
        <f t="shared" ref="E37:M37" si="13">E10+E12+E14+E19+E21</f>
        <v>85920.700000000012</v>
      </c>
      <c r="F37" s="38">
        <f t="shared" si="12"/>
        <v>100.40169699921499</v>
      </c>
      <c r="G37" s="49">
        <f t="shared" si="13"/>
        <v>91500</v>
      </c>
      <c r="H37" s="38">
        <f t="shared" ref="H37:H38" si="14">G37/C37*100</f>
        <v>106.92132717061395</v>
      </c>
      <c r="I37" s="38">
        <f t="shared" si="2"/>
        <v>117.50790770428074</v>
      </c>
      <c r="J37" s="38">
        <f t="shared" ref="J37:J38" si="15">G37/E37*100</f>
        <v>106.49354579280661</v>
      </c>
      <c r="K37" s="37">
        <f t="shared" si="13"/>
        <v>95987.88</v>
      </c>
      <c r="L37" s="38">
        <f t="shared" si="6"/>
        <v>104.90478688524591</v>
      </c>
      <c r="M37" s="55">
        <f t="shared" si="13"/>
        <v>100317.62000000001</v>
      </c>
      <c r="N37" s="38">
        <f t="shared" si="3"/>
        <v>104.51071531114138</v>
      </c>
    </row>
    <row r="38" spans="1:14" hidden="1" x14ac:dyDescent="0.25">
      <c r="A38" s="35" t="s">
        <v>64</v>
      </c>
      <c r="B38" s="36"/>
      <c r="C38" s="37">
        <f>C22+C23+C24+C25+C26+C27</f>
        <v>24773.190000000002</v>
      </c>
      <c r="D38" s="37">
        <f>D22+D23+D24+D25+D26+D27</f>
        <v>16360.8</v>
      </c>
      <c r="E38" s="37">
        <f t="shared" ref="E38:M38" si="16">E22+E23+E24+E25+E26+E27</f>
        <v>21518.6</v>
      </c>
      <c r="F38" s="38">
        <f t="shared" si="12"/>
        <v>86.862450899540974</v>
      </c>
      <c r="G38" s="49">
        <f t="shared" si="16"/>
        <v>18818.900000000001</v>
      </c>
      <c r="H38" s="38">
        <f t="shared" si="14"/>
        <v>75.964782896348837</v>
      </c>
      <c r="I38" s="38">
        <f t="shared" si="2"/>
        <v>115.02432643880496</v>
      </c>
      <c r="J38" s="38">
        <f t="shared" si="15"/>
        <v>87.454109468088078</v>
      </c>
      <c r="K38" s="37">
        <f t="shared" si="16"/>
        <v>19381.7</v>
      </c>
      <c r="L38" s="38">
        <f t="shared" si="6"/>
        <v>102.99061050327066</v>
      </c>
      <c r="M38" s="55">
        <f t="shared" si="16"/>
        <v>20125</v>
      </c>
      <c r="N38" s="38">
        <f t="shared" si="3"/>
        <v>103.83506090796988</v>
      </c>
    </row>
    <row r="39" spans="1:14" hidden="1" x14ac:dyDescent="0.25">
      <c r="A39" s="3"/>
      <c r="B39" s="12"/>
    </row>
    <row r="40" spans="1:14" x14ac:dyDescent="0.25">
      <c r="A40" s="3"/>
      <c r="B40" s="12"/>
    </row>
    <row r="41" spans="1:14" x14ac:dyDescent="0.25">
      <c r="A41" s="3"/>
      <c r="B41" s="12"/>
    </row>
    <row r="42" spans="1:14" x14ac:dyDescent="0.25">
      <c r="A42" s="3"/>
      <c r="B42" s="12"/>
    </row>
    <row r="43" spans="1:14" x14ac:dyDescent="0.25">
      <c r="A43" s="3"/>
      <c r="B43" s="12"/>
    </row>
    <row r="44" spans="1:14" x14ac:dyDescent="0.25">
      <c r="A44" s="3"/>
      <c r="B44" s="12"/>
    </row>
    <row r="45" spans="1:14" x14ac:dyDescent="0.25">
      <c r="A45" s="3"/>
      <c r="B45" s="12"/>
    </row>
    <row r="46" spans="1:14" x14ac:dyDescent="0.25">
      <c r="A46" s="3"/>
      <c r="B46" s="12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</row>
    <row r="47" spans="1:14" x14ac:dyDescent="0.25">
      <c r="A47" s="3"/>
      <c r="B47" s="12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</row>
    <row r="48" spans="1:14" x14ac:dyDescent="0.25">
      <c r="A48" s="3"/>
      <c r="B48" s="12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</row>
    <row r="49" spans="1:14" x14ac:dyDescent="0.25">
      <c r="A49" s="3"/>
      <c r="B49" s="12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</row>
    <row r="50" spans="1:14" x14ac:dyDescent="0.25">
      <c r="A50" s="3"/>
      <c r="B50" s="12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</row>
    <row r="51" spans="1:14" x14ac:dyDescent="0.25">
      <c r="A51" s="3"/>
      <c r="B51" s="12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</row>
    <row r="52" spans="1:14" x14ac:dyDescent="0.25">
      <c r="A52" s="3"/>
      <c r="B52" s="12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</row>
    <row r="53" spans="1:14" x14ac:dyDescent="0.25">
      <c r="A53" s="3"/>
      <c r="B53" s="12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</row>
    <row r="54" spans="1:14" x14ac:dyDescent="0.25">
      <c r="A54" s="3"/>
      <c r="B54" s="12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</row>
    <row r="55" spans="1:14" x14ac:dyDescent="0.25">
      <c r="A55" s="3"/>
      <c r="B55" s="12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1:14" x14ac:dyDescent="0.25">
      <c r="A56" s="3"/>
      <c r="B56" s="12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4" x14ac:dyDescent="0.25">
      <c r="A57" s="3"/>
      <c r="B57" s="12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</row>
    <row r="58" spans="1:14" x14ac:dyDescent="0.25">
      <c r="A58" s="3"/>
      <c r="B58" s="12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</row>
    <row r="59" spans="1:14" x14ac:dyDescent="0.25">
      <c r="A59" s="3"/>
      <c r="B59" s="12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</row>
    <row r="60" spans="1:14" x14ac:dyDescent="0.25">
      <c r="A60" s="3"/>
      <c r="B60" s="12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</row>
    <row r="61" spans="1:14" x14ac:dyDescent="0.25">
      <c r="A61" s="3"/>
      <c r="B61" s="12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</row>
    <row r="62" spans="1:14" x14ac:dyDescent="0.25">
      <c r="A62" s="3"/>
      <c r="B62" s="12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</row>
    <row r="63" spans="1:14" x14ac:dyDescent="0.25">
      <c r="A63" s="3"/>
      <c r="B63" s="12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</row>
    <row r="64" spans="1:14" x14ac:dyDescent="0.25">
      <c r="A64" s="3"/>
      <c r="B64" s="12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</row>
    <row r="65" spans="1:14" x14ac:dyDescent="0.25">
      <c r="A65" s="3"/>
      <c r="B65" s="12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</row>
    <row r="66" spans="1:14" x14ac:dyDescent="0.25">
      <c r="A66" s="3"/>
      <c r="B66" s="12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</row>
    <row r="67" spans="1:14" x14ac:dyDescent="0.25">
      <c r="A67" s="3"/>
      <c r="B67" s="12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x14ac:dyDescent="0.25">
      <c r="A68" s="3"/>
      <c r="B68" s="12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x14ac:dyDescent="0.25">
      <c r="A69" s="3"/>
      <c r="B69" s="12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x14ac:dyDescent="0.25">
      <c r="A70" s="3"/>
      <c r="B70" s="12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1:14" x14ac:dyDescent="0.25">
      <c r="A71" s="3"/>
      <c r="B71" s="12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1:14" x14ac:dyDescent="0.25">
      <c r="A72" s="3"/>
      <c r="B72" s="12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1:14" x14ac:dyDescent="0.25">
      <c r="A73" s="3"/>
      <c r="B73" s="12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1:14" x14ac:dyDescent="0.25">
      <c r="A74" s="3"/>
      <c r="B74" s="12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1:14" x14ac:dyDescent="0.25">
      <c r="A75" s="3"/>
      <c r="B75" s="12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1:14" x14ac:dyDescent="0.25">
      <c r="A76" s="3"/>
      <c r="B76" s="1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1:14" x14ac:dyDescent="0.25">
      <c r="A77" s="3"/>
      <c r="B77" s="12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1:14" x14ac:dyDescent="0.25">
      <c r="A78" s="3"/>
      <c r="B78" s="12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1:14" x14ac:dyDescent="0.25">
      <c r="A79" s="3"/>
      <c r="B79" s="12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1:14" x14ac:dyDescent="0.25">
      <c r="A80" s="3"/>
      <c r="B80" s="12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</sheetData>
  <sheetProtection selectLockedCells="1" selectUnlockedCells="1"/>
  <mergeCells count="13">
    <mergeCell ref="K6:K7"/>
    <mergeCell ref="M6:M7"/>
    <mergeCell ref="A4:N4"/>
    <mergeCell ref="L6:L7"/>
    <mergeCell ref="N6:N7"/>
    <mergeCell ref="A6:A7"/>
    <mergeCell ref="B6:B7"/>
    <mergeCell ref="C6:C7"/>
    <mergeCell ref="E6:E7"/>
    <mergeCell ref="F6:F7"/>
    <mergeCell ref="G6:G7"/>
    <mergeCell ref="H6:J6"/>
    <mergeCell ref="D6:D7"/>
  </mergeCells>
  <pageMargins left="0" right="0" top="0.39370078740157483" bottom="0" header="0.19685039370078741" footer="0.31496062992125984"/>
  <pageSetup paperSize="9" scale="64" fitToHeight="0" orientation="landscape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patrusheva</dc:creator>
  <cp:lastModifiedBy>Пользователь Windows</cp:lastModifiedBy>
  <cp:lastPrinted>2023-11-07T12:07:44Z</cp:lastPrinted>
  <dcterms:created xsi:type="dcterms:W3CDTF">2019-03-13T11:13:00Z</dcterms:created>
  <dcterms:modified xsi:type="dcterms:W3CDTF">2023-11-07T12:08:16Z</dcterms:modified>
</cp:coreProperties>
</file>